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Sheet1!$F$13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Sheet1!$F$20</definedName>
    <definedName name="solver_lhs2" localSheetId="0" hidden="1">Sheet1!$F$20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Sheet1!$K$14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22" i="1" l="1"/>
  <c r="C6" i="1"/>
  <c r="C14" i="1"/>
  <c r="D13" i="1"/>
  <c r="D16" i="1"/>
  <c r="F14" i="1"/>
  <c r="I13" i="1"/>
  <c r="H13" i="1"/>
  <c r="I12" i="1"/>
  <c r="H12" i="1"/>
  <c r="D24" i="1"/>
  <c r="D8" i="1"/>
  <c r="D5" i="1"/>
  <c r="H4" i="1"/>
  <c r="I5" i="1"/>
  <c r="H5" i="1"/>
  <c r="I4" i="1"/>
  <c r="F6" i="1"/>
  <c r="D20" i="1"/>
  <c r="I20" i="1" s="1"/>
  <c r="F22" i="1"/>
  <c r="I21" i="1"/>
  <c r="H21" i="1"/>
  <c r="I14" i="1" l="1"/>
  <c r="K14" i="1" s="1"/>
  <c r="I6" i="1"/>
  <c r="K6" i="1" s="1"/>
  <c r="H20" i="1"/>
  <c r="I22" i="1" l="1"/>
  <c r="K22" i="1" s="1"/>
</calcChain>
</file>

<file path=xl/sharedStrings.xml><?xml version="1.0" encoding="utf-8"?>
<sst xmlns="http://schemas.openxmlformats.org/spreadsheetml/2006/main" count="67" uniqueCount="20">
  <si>
    <t>A</t>
  </si>
  <si>
    <t>B</t>
  </si>
  <si>
    <t>X</t>
  </si>
  <si>
    <t>Y</t>
  </si>
  <si>
    <t>angle</t>
  </si>
  <si>
    <t>A+B</t>
  </si>
  <si>
    <t>Vector 9</t>
  </si>
  <si>
    <t>Vector 8</t>
  </si>
  <si>
    <t>factor</t>
  </si>
  <si>
    <t>Center</t>
  </si>
  <si>
    <t>diff</t>
  </si>
  <si>
    <t>Radius</t>
  </si>
  <si>
    <t>Solutions</t>
  </si>
  <si>
    <t>Vector 1</t>
  </si>
  <si>
    <t>Vector 2</t>
  </si>
  <si>
    <t xml:space="preserve">  ≈1,00</t>
  </si>
  <si>
    <t>Knotpoint</t>
  </si>
  <si>
    <t>Distance</t>
  </si>
  <si>
    <t>Fitting</t>
  </si>
  <si>
    <t>sweetspot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</si>
</sst>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</font>
    <font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0" xfId="0" applyNumberFormat="1" applyBorder="1"/>
    <xf numFmtId="0" fontId="2" fillId="0" borderId="0" xfId="0" quotePrefix="1" applyFont="1" applyFill="1" applyBorder="1" applyAlignment="1">
      <alignment horizontal="left"/>
    </xf>
    <xf numFmtId="165" fontId="1" fillId="0" borderId="0" xfId="0" applyNumberFormat="1" applyFont="1"/>
    <xf numFmtId="165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/>
    <xf numFmtId="164" fontId="1" fillId="0" borderId="0" xfId="0" applyNumberFormat="1" applyFont="1"/>
    <xf numFmtId="1" fontId="4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 vertical="center" textRotation="90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tabSelected="1" workbookViewId="0"/>
  </sheetViews>
  <sheetFormatPr defaultRowHeight="15" x14ac:dyDescent="0.25"/>
  <cols>
    <col min="1" max="1" width="9.85546875" bestFit="1" customWidth="1"/>
    <col min="2" max="2" width="10.140625" bestFit="1" customWidth="1"/>
    <col min="3" max="3" width="10.85546875" bestFit="1" customWidth="1"/>
    <col min="6" max="6" width="10.5703125" bestFit="1" customWidth="1"/>
    <col min="7" max="7" width="4.7109375" customWidth="1"/>
    <col min="8" max="8" width="9.5703125" bestFit="1" customWidth="1"/>
    <col min="9" max="9" width="10.28515625" bestFit="1" customWidth="1"/>
    <col min="11" max="11" width="11" bestFit="1" customWidth="1"/>
    <col min="12" max="12" width="9.5703125" bestFit="1" customWidth="1"/>
    <col min="15" max="15" width="9.5703125" customWidth="1"/>
    <col min="16" max="17" width="9.5703125" bestFit="1" customWidth="1"/>
  </cols>
  <sheetData>
    <row r="2" spans="1:23" x14ac:dyDescent="0.25">
      <c r="H2" t="s">
        <v>9</v>
      </c>
    </row>
    <row r="3" spans="1:23" x14ac:dyDescent="0.25">
      <c r="A3" t="s">
        <v>16</v>
      </c>
      <c r="B3" s="1" t="s">
        <v>2</v>
      </c>
      <c r="C3" s="1" t="s">
        <v>3</v>
      </c>
      <c r="D3" s="1" t="s">
        <v>4</v>
      </c>
      <c r="F3" s="1" t="s">
        <v>11</v>
      </c>
      <c r="H3" s="1" t="s">
        <v>2</v>
      </c>
      <c r="I3" s="1" t="s">
        <v>3</v>
      </c>
      <c r="K3" s="1"/>
      <c r="L3" s="1"/>
      <c r="N3" t="s">
        <v>12</v>
      </c>
    </row>
    <row r="4" spans="1:23" x14ac:dyDescent="0.25">
      <c r="A4">
        <v>1</v>
      </c>
      <c r="B4" s="10">
        <v>1700.8904439999999</v>
      </c>
      <c r="C4" s="11">
        <v>-5530.167128</v>
      </c>
      <c r="D4" s="2">
        <v>94.234311000000005</v>
      </c>
      <c r="E4" s="1" t="s">
        <v>0</v>
      </c>
      <c r="F4" s="9">
        <v>65</v>
      </c>
      <c r="H4" s="4">
        <f>COS(D4/180*PI())*F4+B4</f>
        <v>1696.0911419807089</v>
      </c>
      <c r="I4" s="5">
        <f>SIN(D4/180*PI())*F4+C4</f>
        <v>-5465.3445493708859</v>
      </c>
      <c r="L4" s="2"/>
      <c r="N4" s="1" t="s">
        <v>0</v>
      </c>
      <c r="O4" s="2">
        <v>70</v>
      </c>
      <c r="P4" s="2">
        <v>60</v>
      </c>
      <c r="Q4" s="14">
        <v>65</v>
      </c>
    </row>
    <row r="5" spans="1:23" x14ac:dyDescent="0.25">
      <c r="A5">
        <v>2</v>
      </c>
      <c r="B5" s="10">
        <v>1659.5355179999999</v>
      </c>
      <c r="C5" s="11">
        <v>-5526.6014539999996</v>
      </c>
      <c r="D5">
        <f>274.543317-360</f>
        <v>-85.456682999999998</v>
      </c>
      <c r="E5" s="1" t="s">
        <v>1</v>
      </c>
      <c r="F5" s="8">
        <v>63.218416519999998</v>
      </c>
      <c r="H5" s="6">
        <f>COS(D5/180*PI())*F5+B5</f>
        <v>1664.5432236938032</v>
      </c>
      <c r="I5" s="7">
        <f>SIN(D5/180*PI())*F5+C5</f>
        <v>-5589.6212213034451</v>
      </c>
      <c r="L5" s="2"/>
      <c r="N5" s="1" t="s">
        <v>1</v>
      </c>
      <c r="O5" s="2">
        <v>58.380176480000003</v>
      </c>
      <c r="P5" s="2">
        <v>68.056759549999995</v>
      </c>
      <c r="Q5" s="14">
        <v>63.218416519999998</v>
      </c>
    </row>
    <row r="6" spans="1:23" x14ac:dyDescent="0.25">
      <c r="B6" s="1" t="s">
        <v>17</v>
      </c>
      <c r="C6" s="8">
        <f>SQRT((B4-B5)^2+(C4-C5)^2)</f>
        <v>41.5083598271451</v>
      </c>
      <c r="E6" s="1" t="s">
        <v>5</v>
      </c>
      <c r="F6" s="12">
        <f>F5+F4</f>
        <v>128.21841652000001</v>
      </c>
      <c r="H6" s="1" t="s">
        <v>17</v>
      </c>
      <c r="I6" s="8">
        <f>SQRT((H4-H5)^2+(I4-I5)^2)</f>
        <v>128.2184165198986</v>
      </c>
      <c r="J6" s="3" t="s">
        <v>10</v>
      </c>
      <c r="K6" s="26">
        <f>I6-F6</f>
        <v>-1.014086592476815E-10</v>
      </c>
      <c r="L6" s="27"/>
      <c r="O6" s="2">
        <v>128.38017647999999</v>
      </c>
      <c r="P6" s="2">
        <v>128.05675954999998</v>
      </c>
      <c r="Q6" s="14">
        <v>128.21841652000001</v>
      </c>
    </row>
    <row r="7" spans="1:23" x14ac:dyDescent="0.25">
      <c r="B7" s="1" t="s">
        <v>13</v>
      </c>
      <c r="C7" s="1" t="s">
        <v>14</v>
      </c>
      <c r="D7" s="1" t="s">
        <v>8</v>
      </c>
      <c r="N7" s="1" t="s">
        <v>18</v>
      </c>
      <c r="Q7" s="18">
        <v>0.25</v>
      </c>
    </row>
    <row r="8" spans="1:23" x14ac:dyDescent="0.25">
      <c r="B8">
        <v>13.997733999999999</v>
      </c>
      <c r="C8">
        <v>14.134855999999999</v>
      </c>
      <c r="D8">
        <f>C8/B8</f>
        <v>1.0097960141262865</v>
      </c>
      <c r="E8" s="13" t="s">
        <v>15</v>
      </c>
    </row>
    <row r="10" spans="1:23" x14ac:dyDescent="0.25">
      <c r="H10" t="s">
        <v>9</v>
      </c>
    </row>
    <row r="11" spans="1:23" x14ac:dyDescent="0.25">
      <c r="A11" t="s">
        <v>16</v>
      </c>
      <c r="B11" s="1" t="s">
        <v>2</v>
      </c>
      <c r="C11" s="1" t="s">
        <v>3</v>
      </c>
      <c r="D11" s="1" t="s">
        <v>4</v>
      </c>
      <c r="F11" s="1" t="s">
        <v>11</v>
      </c>
      <c r="H11" s="1" t="s">
        <v>2</v>
      </c>
      <c r="I11" s="1" t="s">
        <v>3</v>
      </c>
      <c r="K11" s="1"/>
      <c r="L11" s="1"/>
      <c r="N11" t="s">
        <v>12</v>
      </c>
      <c r="R11" s="16">
        <v>2</v>
      </c>
      <c r="U11" s="16">
        <v>1</v>
      </c>
    </row>
    <row r="12" spans="1:23" x14ac:dyDescent="0.25">
      <c r="A12">
        <v>6</v>
      </c>
      <c r="B12" s="10">
        <v>1614.935293</v>
      </c>
      <c r="C12" s="11">
        <v>-5527.3490359999996</v>
      </c>
      <c r="D12" s="2">
        <v>78.210593000000003</v>
      </c>
      <c r="E12" s="1" t="s">
        <v>0</v>
      </c>
      <c r="F12" s="9">
        <v>300</v>
      </c>
      <c r="H12" s="4">
        <f>COS(D12/180*PI())*F12+B12</f>
        <v>1676.2298148024888</v>
      </c>
      <c r="I12" s="5">
        <f>SIN(D12/180*PI())*F12+C12</f>
        <v>-5233.6774820540923</v>
      </c>
      <c r="L12" s="2"/>
      <c r="N12" s="1" t="s">
        <v>0</v>
      </c>
      <c r="O12" s="21">
        <v>10000</v>
      </c>
      <c r="P12" s="22">
        <v>1000</v>
      </c>
      <c r="Q12" s="22">
        <v>500</v>
      </c>
      <c r="R12" s="14">
        <v>300</v>
      </c>
      <c r="S12" s="15">
        <v>200</v>
      </c>
      <c r="T12" s="15">
        <v>150</v>
      </c>
      <c r="U12" s="14">
        <v>100</v>
      </c>
      <c r="V12" s="22">
        <v>10</v>
      </c>
      <c r="W12" s="22">
        <v>1</v>
      </c>
    </row>
    <row r="13" spans="1:23" x14ac:dyDescent="0.25">
      <c r="A13">
        <v>7</v>
      </c>
      <c r="B13" s="10">
        <v>1594.7677229999999</v>
      </c>
      <c r="C13" s="11">
        <v>-5523.2218149999999</v>
      </c>
      <c r="D13">
        <f>262.105481-360</f>
        <v>-97.894519000000003</v>
      </c>
      <c r="E13" s="1" t="s">
        <v>1</v>
      </c>
      <c r="F13" s="8">
        <v>117.3533594</v>
      </c>
      <c r="H13" s="6">
        <f>COS(D13/180*PI())*F13+B13</f>
        <v>1578.6492635204295</v>
      </c>
      <c r="I13" s="7">
        <f>SIN(D13/180*PI())*F13+C13</f>
        <v>-5639.4629704763247</v>
      </c>
      <c r="L13" s="2"/>
      <c r="N13" s="1" t="s">
        <v>1</v>
      </c>
      <c r="O13" s="22">
        <v>41.601412731637417</v>
      </c>
      <c r="P13" s="22">
        <v>80.563060991007731</v>
      </c>
      <c r="Q13" s="22">
        <v>101.93321995080956</v>
      </c>
      <c r="R13" s="14">
        <v>117.3533594</v>
      </c>
      <c r="S13" s="15">
        <v>128.064801902195</v>
      </c>
      <c r="T13" s="15">
        <v>134.53514720000001</v>
      </c>
      <c r="U13" s="14">
        <v>141.97028595</v>
      </c>
      <c r="V13" s="22">
        <v>158.58016842077649</v>
      </c>
      <c r="W13" s="24">
        <v>160.52880862548932</v>
      </c>
    </row>
    <row r="14" spans="1:23" x14ac:dyDescent="0.25">
      <c r="B14" s="1" t="s">
        <v>17</v>
      </c>
      <c r="C14" s="8">
        <f>SQRT((B12-B13)^2+(C12-C13)^2)</f>
        <v>20.585549127670646</v>
      </c>
      <c r="E14" s="1" t="s">
        <v>5</v>
      </c>
      <c r="F14" s="12">
        <f>F13+F12</f>
        <v>417.35335939999999</v>
      </c>
      <c r="H14" s="1" t="s">
        <v>17</v>
      </c>
      <c r="I14" s="8">
        <f>SQRT((H12-H13)^2+(I12-I13)^2)</f>
        <v>417.35335940013749</v>
      </c>
      <c r="J14" s="3" t="s">
        <v>10</v>
      </c>
      <c r="K14" s="26">
        <f>I14-F14</f>
        <v>1.3750423022429459E-10</v>
      </c>
      <c r="L14" s="27"/>
      <c r="O14" s="23">
        <v>10041.601412731638</v>
      </c>
      <c r="P14" s="22">
        <v>1080.5630609910077</v>
      </c>
      <c r="Q14" s="22">
        <v>601.93321995080953</v>
      </c>
      <c r="R14" s="14">
        <v>417.35335939999999</v>
      </c>
      <c r="S14" s="15">
        <v>328.06480190219526</v>
      </c>
      <c r="T14" s="15">
        <v>284.53514719999998</v>
      </c>
      <c r="U14" s="14">
        <v>241.97028595</v>
      </c>
      <c r="V14" s="22">
        <v>168.58016842077649</v>
      </c>
      <c r="W14" s="24">
        <v>161.52880862548932</v>
      </c>
    </row>
    <row r="15" spans="1:23" x14ac:dyDescent="0.25">
      <c r="B15" s="1" t="s">
        <v>13</v>
      </c>
      <c r="C15" s="1" t="s">
        <v>14</v>
      </c>
      <c r="D15" s="1" t="s">
        <v>8</v>
      </c>
      <c r="N15" s="1" t="s">
        <v>18</v>
      </c>
      <c r="R15" s="18">
        <v>0.04</v>
      </c>
      <c r="U15" s="18">
        <v>0.12</v>
      </c>
    </row>
    <row r="16" spans="1:23" x14ac:dyDescent="0.25">
      <c r="B16">
        <v>13.997733999999999</v>
      </c>
      <c r="C16">
        <v>14.134855999999999</v>
      </c>
      <c r="D16">
        <f>C16/B16</f>
        <v>1.0097960141262865</v>
      </c>
      <c r="E16" s="13" t="s">
        <v>15</v>
      </c>
    </row>
    <row r="18" spans="1:21" x14ac:dyDescent="0.25">
      <c r="H18" t="s">
        <v>9</v>
      </c>
    </row>
    <row r="19" spans="1:21" ht="15" customHeight="1" x14ac:dyDescent="0.25">
      <c r="A19" t="s">
        <v>16</v>
      </c>
      <c r="B19" s="1" t="s">
        <v>2</v>
      </c>
      <c r="C19" s="1" t="s">
        <v>3</v>
      </c>
      <c r="D19" s="1" t="s">
        <v>4</v>
      </c>
      <c r="F19" s="1" t="s">
        <v>11</v>
      </c>
      <c r="H19" s="1" t="s">
        <v>2</v>
      </c>
      <c r="I19" s="1" t="s">
        <v>3</v>
      </c>
      <c r="K19" s="1"/>
      <c r="L19" s="1"/>
      <c r="N19" s="1" t="s">
        <v>12</v>
      </c>
      <c r="O19" s="16">
        <v>1</v>
      </c>
      <c r="P19" s="16">
        <v>2</v>
      </c>
      <c r="Q19" s="16">
        <v>3</v>
      </c>
      <c r="R19" s="16">
        <v>4</v>
      </c>
      <c r="S19" s="17">
        <v>5</v>
      </c>
      <c r="T19" s="25" t="s">
        <v>19</v>
      </c>
      <c r="U19" s="16">
        <v>6</v>
      </c>
    </row>
    <row r="20" spans="1:21" x14ac:dyDescent="0.25">
      <c r="A20">
        <v>8</v>
      </c>
      <c r="B20" s="10">
        <v>1594.7677229999999</v>
      </c>
      <c r="C20" s="11">
        <v>-5523.2218149999999</v>
      </c>
      <c r="D20" s="2">
        <f>262.107812-360</f>
        <v>-97.892187999999976</v>
      </c>
      <c r="E20" s="1" t="s">
        <v>0</v>
      </c>
      <c r="F20" s="9">
        <v>84.92</v>
      </c>
      <c r="H20" s="4">
        <f>COS(D20/180*PI())*F20+B20</f>
        <v>1583.1074008011749</v>
      </c>
      <c r="I20" s="5">
        <f>SIN(D20/180*PI())*F20+C20</f>
        <v>-5607.3374692280895</v>
      </c>
      <c r="L20" s="2"/>
      <c r="N20" s="1" t="s">
        <v>0</v>
      </c>
      <c r="O20" s="2">
        <v>24</v>
      </c>
      <c r="P20" s="2">
        <v>51.43</v>
      </c>
      <c r="Q20" s="2">
        <v>71.2</v>
      </c>
      <c r="R20" s="2">
        <v>77.64</v>
      </c>
      <c r="S20" s="12">
        <v>84.92</v>
      </c>
      <c r="T20" s="25"/>
      <c r="U20" s="2">
        <v>93.199489999999997</v>
      </c>
    </row>
    <row r="21" spans="1:21" x14ac:dyDescent="0.25">
      <c r="A21">
        <v>9</v>
      </c>
      <c r="B21" s="10">
        <v>1570.803639</v>
      </c>
      <c r="C21" s="11">
        <v>-5522.1917320000002</v>
      </c>
      <c r="D21" s="2">
        <v>87.208603999999994</v>
      </c>
      <c r="E21" s="1" t="s">
        <v>1</v>
      </c>
      <c r="F21" s="8">
        <v>200</v>
      </c>
      <c r="H21" s="6">
        <f>COS(D21/180*PI())*F21+B21</f>
        <v>1580.5435950793328</v>
      </c>
      <c r="I21" s="7">
        <f>SIN(D21/180*PI())*F21+C21</f>
        <v>-5322.4290396483684</v>
      </c>
      <c r="L21" s="2"/>
      <c r="N21" s="1" t="s">
        <v>1</v>
      </c>
      <c r="O21" s="2">
        <v>1000</v>
      </c>
      <c r="P21" s="2">
        <v>500</v>
      </c>
      <c r="Q21" s="2">
        <v>300</v>
      </c>
      <c r="R21" s="2">
        <v>250</v>
      </c>
      <c r="S21" s="12">
        <v>200</v>
      </c>
      <c r="T21" s="25"/>
      <c r="U21" s="2">
        <v>150</v>
      </c>
    </row>
    <row r="22" spans="1:21" x14ac:dyDescent="0.25">
      <c r="B22" s="1" t="s">
        <v>17</v>
      </c>
      <c r="C22" s="8">
        <f>SQRT((B20-B21)^2+(C20-C21)^2)</f>
        <v>23.98621255942551</v>
      </c>
      <c r="E22" s="1" t="s">
        <v>5</v>
      </c>
      <c r="F22" s="12">
        <f>F21+F20</f>
        <v>284.92</v>
      </c>
      <c r="H22" s="1" t="s">
        <v>17</v>
      </c>
      <c r="I22" s="8">
        <f>SQRT((H20-H21)^2+(I20-I21)^2)</f>
        <v>284.91996480654393</v>
      </c>
      <c r="J22" s="3" t="s">
        <v>10</v>
      </c>
      <c r="K22" s="26">
        <f>I22-F22</f>
        <v>-3.5193456085380603E-5</v>
      </c>
      <c r="L22" s="27"/>
      <c r="O22" s="2">
        <v>1024</v>
      </c>
      <c r="P22" s="2">
        <v>551.42999999999995</v>
      </c>
      <c r="Q22" s="2">
        <v>371.2</v>
      </c>
      <c r="R22" s="2">
        <v>327.64</v>
      </c>
      <c r="S22" s="12">
        <v>284.92</v>
      </c>
      <c r="T22" s="25"/>
      <c r="U22" s="2">
        <v>243.19949</v>
      </c>
    </row>
    <row r="23" spans="1:21" x14ac:dyDescent="0.25">
      <c r="B23" s="1" t="s">
        <v>7</v>
      </c>
      <c r="C23" s="1" t="s">
        <v>6</v>
      </c>
      <c r="D23" s="1" t="s">
        <v>8</v>
      </c>
      <c r="N23" s="1" t="s">
        <v>18</v>
      </c>
      <c r="O23" s="18">
        <v>0.32</v>
      </c>
      <c r="P23" s="18">
        <v>0.26</v>
      </c>
      <c r="Q23" s="18">
        <v>0.14000000000000001</v>
      </c>
      <c r="R23" s="18">
        <v>0.11</v>
      </c>
      <c r="S23" s="19">
        <v>3.5000000000000003E-2</v>
      </c>
      <c r="T23" s="25"/>
      <c r="U23" s="28">
        <v>7.5999999999999998E-2</v>
      </c>
    </row>
    <row r="24" spans="1:21" x14ac:dyDescent="0.25">
      <c r="B24">
        <v>7.9786210000000004</v>
      </c>
      <c r="C24">
        <v>7.9671269999999996</v>
      </c>
      <c r="D24">
        <f>C24/B24</f>
        <v>0.99855940017704803</v>
      </c>
      <c r="E24" s="13" t="s">
        <v>15</v>
      </c>
      <c r="R24" s="20">
        <v>1.2E-2</v>
      </c>
      <c r="S24" s="19">
        <v>7.4999999999999997E-2</v>
      </c>
      <c r="T24" s="25"/>
      <c r="U24" s="28">
        <v>0.04</v>
      </c>
    </row>
  </sheetData>
  <mergeCells count="4">
    <mergeCell ref="K22:L22"/>
    <mergeCell ref="K6:L6"/>
    <mergeCell ref="K14:L14"/>
    <mergeCell ref="T19:T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at 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2018-08-21T19:07:42Z</dcterms:created>
  <dcterms:modified xsi:type="dcterms:W3CDTF">2018-08-22T18:49:16Z</dcterms:modified>
</cp:coreProperties>
</file>